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5480" windowHeight="11640"/>
  </bookViews>
  <sheets>
    <sheet name="Guidelines" sheetId="1" r:id="rId1"/>
    <sheet name="Calculator" sheetId="3" r:id="rId2"/>
  </sheets>
  <calcPr calcId="125725"/>
</workbook>
</file>

<file path=xl/calcChain.xml><?xml version="1.0" encoding="utf-8"?>
<calcChain xmlns="http://schemas.openxmlformats.org/spreadsheetml/2006/main">
  <c r="B11" i="3"/>
  <c r="B12" s="1"/>
  <c r="B13" s="1"/>
  <c r="B14" s="1"/>
  <c r="B15" s="1"/>
  <c r="H30" i="1" l="1"/>
  <c r="H14"/>
  <c r="H15" s="1"/>
</calcChain>
</file>

<file path=xl/comments1.xml><?xml version="1.0" encoding="utf-8"?>
<comments xmlns="http://schemas.openxmlformats.org/spreadsheetml/2006/main">
  <authors>
    <author>Wilson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Assume the band intensity in lane 1 is double to the 200bp marker band intensity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family val="2"/>
          </rPr>
          <t>2ul of the amplicon was loaded into the gel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>Refer to Promega's Biomaths website
http://www.promega.com/biomath/calc01.htm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>Assume the band intensity in lane 2 is three times to the 200bp marker band intensity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2" authorId="0">
      <text>
        <r>
          <rPr>
            <b/>
            <sz val="9"/>
            <color indexed="81"/>
            <rFont val="Tahoma"/>
            <family val="2"/>
          </rPr>
          <t>2ul of the amplicon was loaded into the gel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Refer to Promega's Biomaths website
http://www.promega.com/biomath/calc01.htm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>
      <text>
        <r>
          <rPr>
            <b/>
            <sz val="9"/>
            <color indexed="81"/>
            <rFont val="Tahoma"/>
            <family val="2"/>
          </rPr>
          <t>Assume the band intensity in lane 3 is equal to the 200bp marker band intensity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2ul of the amplicon was loaded into the gel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>Refer to Promega's Biomaths website
http://www.promega.com/biomath/calc01.htm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<sst xmlns="http://schemas.openxmlformats.org/spreadsheetml/2006/main" count="73" uniqueCount="70">
  <si>
    <t>Size of PCR product (bp):</t>
  </si>
  <si>
    <t>Weight of the DNA that corresponding to 200bp marker band intensity (ng)</t>
    <phoneticPr fontId="1" type="noConversion"/>
  </si>
  <si>
    <t>Weight of the amplicon in lane 1 (ng)</t>
    <phoneticPr fontId="1" type="noConversion"/>
  </si>
  <si>
    <t>Size of the amplicon in lane 1 (bp)</t>
    <phoneticPr fontId="1" type="noConversion"/>
  </si>
  <si>
    <t>Size of the amplicon in lane 2 (bp)</t>
    <phoneticPr fontId="1" type="noConversion"/>
  </si>
  <si>
    <t>Size of the amplicon in lane 3 (bp)</t>
    <phoneticPr fontId="1" type="noConversion"/>
  </si>
  <si>
    <t>http://www.promega.com/biomath/calc01.htm</t>
  </si>
  <si>
    <t>pico mol of the PCR product:</t>
  </si>
  <si>
    <t>Weight of the amplicon in lane 2 (ng)</t>
  </si>
  <si>
    <t>Weight of the amplicon in lane 3 (ng)</t>
  </si>
  <si>
    <t>Example 1</t>
  </si>
  <si>
    <t>Example 2 &amp; 3</t>
  </si>
  <si>
    <t>Calculator for conversion from microgram to pico mol</t>
  </si>
  <si>
    <t>Volume of PCR product (µL):</t>
  </si>
  <si>
    <t>Conc of PCR product  (ng/µL):</t>
  </si>
  <si>
    <t>Volume of the marker loaded in the gel (µL)</t>
  </si>
  <si>
    <t>Concentration of the amplicon in lane 1 (ng/µL)</t>
  </si>
  <si>
    <t>Concentration of the amplicon in lane 2 (ng/µL)</t>
  </si>
  <si>
    <t>Concentration of the amplicon in lane 3 (ng/µL)</t>
  </si>
  <si>
    <t>Weight of total PCR product (µg):</t>
  </si>
  <si>
    <t>Online calculator:</t>
  </si>
  <si>
    <t>NOT enough for pyrosequencing run</t>
  </si>
  <si>
    <t>enough for pyrosequencing run</t>
  </si>
  <si>
    <t>Guidelines of DNA amount calculation</t>
  </si>
  <si>
    <r>
      <t xml:space="preserve">2. Calculate the weight of PCR product in sample (e.g. 45 </t>
    </r>
    <r>
      <rPr>
        <sz val="11"/>
        <color indexed="8"/>
        <rFont val="Calibri"/>
        <family val="2"/>
      </rPr>
      <t>µ</t>
    </r>
    <r>
      <rPr>
        <sz val="11"/>
        <color indexed="8"/>
        <rFont val="Arial Unicode MS"/>
        <family val="2"/>
        <charset val="136"/>
      </rPr>
      <t>L samples will be submitted)</t>
    </r>
  </si>
  <si>
    <t>1. Compare the intensity of PCR product with specific lane in DNA ladder (e.g. 200 bp)</t>
  </si>
  <si>
    <t>Weight of the amplicon in lane 1 in 45 µL reaction (µg)</t>
  </si>
  <si>
    <t>Weight of the amplicon in lane 2 in 30 µL reaction (µg)</t>
  </si>
  <si>
    <t>Weight of the DNA that corresponding to 200 bp marker band intensity (ng)</t>
  </si>
  <si>
    <t>Weight of the amplicon in sample 1 (pmol)</t>
  </si>
  <si>
    <t>Weight of the amplicon in sample 2 (pmol)</t>
  </si>
  <si>
    <t>Weight of the amplicon in sample 3 (pmol)</t>
  </si>
  <si>
    <t>Calculation for sample 1:</t>
  </si>
  <si>
    <t>Calculation for sample 2:</t>
  </si>
  <si>
    <t>Calculation for sample 3:</t>
  </si>
  <si>
    <t>Weight of the amplicon in lane 3 in 50 µL reaction (µg)</t>
  </si>
  <si>
    <t>3. The weight of sample greater than 2 pmol can be used for pyrosequencing run, otherwise it is regarded as sub-optimal.</t>
  </si>
  <si>
    <t>Total amount of sample from PCR rxn (pmol)</t>
  </si>
  <si>
    <t>Total amount of sample from PCR rxn (µg)</t>
  </si>
  <si>
    <t>Concentration of the amplicon in target lane (ng/µL)</t>
  </si>
  <si>
    <t>Amount of sample loaded (ng)</t>
  </si>
  <si>
    <t>PCR rxn vol (uL)</t>
  </si>
  <si>
    <t>Vol of sample loaded per well (µL)</t>
  </si>
  <si>
    <t>Remarks</t>
  </si>
  <si>
    <t>Vol of marker loaded per well (µL)</t>
  </si>
  <si>
    <t>Calculator</t>
  </si>
  <si>
    <t>Size of the sample (bp)</t>
  </si>
  <si>
    <t>80 bp</t>
  </si>
  <si>
    <t>100 bp</t>
  </si>
  <si>
    <t>200 bp</t>
  </si>
  <si>
    <t>300 bp</t>
  </si>
  <si>
    <t>400 bp</t>
  </si>
  <si>
    <t>500 bp</t>
  </si>
  <si>
    <t>600 bp</t>
  </si>
  <si>
    <t>How many times is the target band stronger/weaker than chosen band</t>
  </si>
  <si>
    <t>700 bp</t>
  </si>
  <si>
    <t>Band you are comparing to</t>
  </si>
  <si>
    <t>800 bp</t>
  </si>
  <si>
    <t>900 bp</t>
  </si>
  <si>
    <t>1031 bp</t>
  </si>
  <si>
    <t>ng per 5uL</t>
  </si>
  <si>
    <t>size</t>
  </si>
  <si>
    <t>Amount of the DNA in band for comparison (ng)</t>
    <phoneticPr fontId="16" type="noConversion"/>
  </si>
  <si>
    <t>Choose the band that is the closest to the sample size</t>
    <phoneticPr fontId="16" type="noConversion"/>
  </si>
  <si>
    <t>By visual comparison. E.g. input '2' if 2 times stronger; '0.5' if half as strong</t>
    <phoneticPr fontId="16" type="noConversion"/>
  </si>
  <si>
    <t>Based on design</t>
    <phoneticPr fontId="16" type="noConversion"/>
  </si>
  <si>
    <t>Based on marker info</t>
    <phoneticPr fontId="16" type="noConversion"/>
  </si>
  <si>
    <t>Convert to ug</t>
    <phoneticPr fontId="16" type="noConversion"/>
  </si>
  <si>
    <t>Pyrosequencing requires 2 - 5 pmol</t>
    <phoneticPr fontId="16" type="noConversion"/>
  </si>
  <si>
    <t>Fill in the green boxes; result will be given in the yellow box</t>
    <phoneticPr fontId="16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</si>
</sst>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Arial Unicode MS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 Unicode MS"/>
      <family val="2"/>
      <charset val="136"/>
    </font>
    <font>
      <sz val="11"/>
      <name val="Arial Unicode MS"/>
      <family val="2"/>
      <charset val="136"/>
    </font>
    <font>
      <sz val="11"/>
      <color indexed="8"/>
      <name val="Calibri"/>
      <family val="2"/>
    </font>
    <font>
      <b/>
      <sz val="15"/>
      <color theme="3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</font>
    <font>
      <sz val="11"/>
      <color theme="1"/>
      <name val="Arial Unicode MS"/>
      <family val="2"/>
      <charset val="136"/>
    </font>
    <font>
      <u/>
      <sz val="11"/>
      <color theme="10"/>
      <name val="Arial Unicode MS"/>
      <family val="2"/>
      <charset val="136"/>
    </font>
    <font>
      <b/>
      <sz val="11"/>
      <color theme="1"/>
      <name val="Arial Unicode MS"/>
      <family val="2"/>
      <charset val="136"/>
    </font>
    <font>
      <sz val="11"/>
      <color theme="1"/>
      <name val="Calibri"/>
      <family val="2"/>
    </font>
    <font>
      <b/>
      <sz val="11"/>
      <color theme="1"/>
      <name val="新細明體"/>
      <family val="2"/>
      <scheme val="minor"/>
    </font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u/>
      <sz val="12"/>
      <color theme="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1" applyNumberFormat="0" applyFill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/>
    <xf numFmtId="0" fontId="11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3">
      <alignment vertical="center"/>
    </xf>
    <xf numFmtId="0" fontId="15" fillId="0" borderId="0" xfId="3" applyAlignment="1">
      <alignment horizontal="center" vertical="center"/>
    </xf>
    <xf numFmtId="0" fontId="12" fillId="0" borderId="10" xfId="3" applyFont="1" applyBorder="1" applyAlignment="1">
      <alignment horizontal="center" vertical="center" wrapText="1"/>
    </xf>
    <xf numFmtId="0" fontId="10" fillId="0" borderId="11" xfId="3" applyFont="1" applyBorder="1">
      <alignment vertical="center"/>
    </xf>
    <xf numFmtId="0" fontId="12" fillId="0" borderId="12" xfId="3" applyFont="1" applyBorder="1">
      <alignment vertical="center"/>
    </xf>
    <xf numFmtId="0" fontId="14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0" fillId="0" borderId="0" xfId="3" applyFont="1">
      <alignment vertical="center"/>
    </xf>
    <xf numFmtId="0" fontId="15" fillId="0" borderId="0" xfId="3" applyAlignment="1">
      <alignment vertical="center" wrapText="1"/>
    </xf>
    <xf numFmtId="0" fontId="17" fillId="0" borderId="0" xfId="3" applyFont="1">
      <alignment vertical="center"/>
    </xf>
    <xf numFmtId="0" fontId="12" fillId="0" borderId="7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 wrapText="1"/>
    </xf>
    <xf numFmtId="0" fontId="18" fillId="0" borderId="0" xfId="3" applyFont="1">
      <alignment vertical="center"/>
    </xf>
    <xf numFmtId="0" fontId="10" fillId="0" borderId="9" xfId="3" applyFont="1" applyBorder="1" applyAlignment="1">
      <alignment horizontal="left" vertical="center" wrapText="1"/>
    </xf>
    <xf numFmtId="0" fontId="10" fillId="3" borderId="8" xfId="3" applyFont="1" applyFill="1" applyBorder="1" applyAlignment="1">
      <alignment horizontal="left" vertical="center"/>
    </xf>
    <xf numFmtId="0" fontId="10" fillId="0" borderId="6" xfId="3" applyFont="1" applyBorder="1" applyAlignment="1">
      <alignment horizontal="left" vertical="center" wrapText="1"/>
    </xf>
    <xf numFmtId="0" fontId="10" fillId="3" borderId="0" xfId="3" applyFont="1" applyFill="1" applyBorder="1" applyAlignment="1">
      <alignment horizontal="left" vertical="center"/>
    </xf>
    <xf numFmtId="0" fontId="10" fillId="0" borderId="6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 wrapText="1"/>
    </xf>
    <xf numFmtId="2" fontId="10" fillId="2" borderId="3" xfId="3" applyNumberFormat="1" applyFont="1" applyFill="1" applyBorder="1" applyAlignment="1">
      <alignment horizontal="left" vertical="center"/>
    </xf>
    <xf numFmtId="0" fontId="8" fillId="0" borderId="1" xfId="1" applyAlignment="1">
      <alignment horizontal="center" vertical="center" wrapText="1"/>
    </xf>
  </cellXfs>
  <cellStyles count="4">
    <cellStyle name="Heading 1" xfId="1" builtinId="16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5</xdr:col>
      <xdr:colOff>171450</xdr:colOff>
      <xdr:row>22</xdr:row>
      <xdr:rowOff>171450</xdr:rowOff>
    </xdr:to>
    <xdr:pic>
      <xdr:nvPicPr>
        <xdr:cNvPr id="1049" name="Picture 1" descr="sm038_fa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114425"/>
          <a:ext cx="2609850" cy="373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45</xdr:row>
      <xdr:rowOff>152400</xdr:rowOff>
    </xdr:from>
    <xdr:to>
      <xdr:col>4</xdr:col>
      <xdr:colOff>457200</xdr:colOff>
      <xdr:row>60</xdr:row>
      <xdr:rowOff>200025</xdr:rowOff>
    </xdr:to>
    <xdr:pic>
      <xdr:nvPicPr>
        <xdr:cNvPr id="1050" name="Picture 5" descr="20100727 pyr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9858375"/>
          <a:ext cx="227647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26</xdr:row>
      <xdr:rowOff>9525</xdr:rowOff>
    </xdr:from>
    <xdr:to>
      <xdr:col>4</xdr:col>
      <xdr:colOff>438150</xdr:colOff>
      <xdr:row>43</xdr:row>
      <xdr:rowOff>57150</xdr:rowOff>
    </xdr:to>
    <xdr:pic>
      <xdr:nvPicPr>
        <xdr:cNvPr id="1051" name="Picture 6" descr="20100607 pyro control.gif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8175" y="5524500"/>
          <a:ext cx="2238375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7</xdr:row>
      <xdr:rowOff>76200</xdr:rowOff>
    </xdr:from>
    <xdr:to>
      <xdr:col>5</xdr:col>
      <xdr:colOff>9525</xdr:colOff>
      <xdr:row>8</xdr:row>
      <xdr:rowOff>66675</xdr:rowOff>
    </xdr:to>
    <xdr:sp macro="" textlink="">
      <xdr:nvSpPr>
        <xdr:cNvPr id="8" name="Rounded Rectangle 7"/>
        <xdr:cNvSpPr/>
      </xdr:nvSpPr>
      <xdr:spPr>
        <a:xfrm>
          <a:off x="2686050" y="1123950"/>
          <a:ext cx="371475" cy="200025"/>
        </a:xfrm>
        <a:prstGeom prst="roundRect">
          <a:avLst/>
        </a:prstGeom>
        <a:solidFill>
          <a:srgbClr val="FFC000">
            <a:alpha val="20000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  <xdr:twoCellAnchor>
    <xdr:from>
      <xdr:col>4</xdr:col>
      <xdr:colOff>323850</xdr:colOff>
      <xdr:row>16</xdr:row>
      <xdr:rowOff>190500</xdr:rowOff>
    </xdr:from>
    <xdr:to>
      <xdr:col>5</xdr:col>
      <xdr:colOff>85725</xdr:colOff>
      <xdr:row>17</xdr:row>
      <xdr:rowOff>180975</xdr:rowOff>
    </xdr:to>
    <xdr:sp macro="" textlink="">
      <xdr:nvSpPr>
        <xdr:cNvPr id="9" name="Rounded Rectangle 8"/>
        <xdr:cNvSpPr/>
      </xdr:nvSpPr>
      <xdr:spPr>
        <a:xfrm>
          <a:off x="2762250" y="3124200"/>
          <a:ext cx="371475" cy="200025"/>
        </a:xfrm>
        <a:prstGeom prst="roundRect">
          <a:avLst/>
        </a:prstGeom>
        <a:solidFill>
          <a:srgbClr val="FFC000">
            <a:alpha val="20000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28575</xdr:rowOff>
    </xdr:from>
    <xdr:to>
      <xdr:col>8</xdr:col>
      <xdr:colOff>142875</xdr:colOff>
      <xdr:row>16</xdr:row>
      <xdr:rowOff>161925</xdr:rowOff>
    </xdr:to>
    <xdr:pic>
      <xdr:nvPicPr>
        <xdr:cNvPr id="2" name="Picture 1" descr="sm038_fa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19075"/>
          <a:ext cx="260985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mega.com/biomath/calc01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I62"/>
  <sheetViews>
    <sheetView tabSelected="1" workbookViewId="0">
      <selection activeCell="L27" sqref="L27"/>
    </sheetView>
  </sheetViews>
  <sheetFormatPr defaultRowHeight="16.5"/>
  <cols>
    <col min="1" max="6" width="9.140625" style="2"/>
    <col min="7" max="7" width="54.140625" style="2" customWidth="1"/>
    <col min="8" max="9" width="13" style="2" bestFit="1" customWidth="1"/>
    <col min="10" max="11" width="9.140625" style="2"/>
    <col min="12" max="12" width="47.42578125" style="2" customWidth="1"/>
    <col min="13" max="13" width="22" style="2" customWidth="1"/>
    <col min="14" max="16384" width="9.140625" style="2"/>
  </cols>
  <sheetData>
    <row r="1" spans="2:9" ht="21" thickBot="1">
      <c r="B1" s="33" t="s">
        <v>23</v>
      </c>
      <c r="C1" s="33"/>
      <c r="D1" s="33"/>
      <c r="E1" s="33"/>
      <c r="F1" s="33"/>
      <c r="G1" s="33"/>
      <c r="H1" s="33"/>
      <c r="I1" s="33"/>
    </row>
    <row r="2" spans="2:9" ht="17.25" thickTop="1">
      <c r="B2" s="2" t="s">
        <v>25</v>
      </c>
    </row>
    <row r="3" spans="2:9">
      <c r="B3" s="2" t="s">
        <v>24</v>
      </c>
    </row>
    <row r="4" spans="2:9">
      <c r="B4" s="2" t="s">
        <v>36</v>
      </c>
    </row>
    <row r="8" spans="2:9">
      <c r="G8" s="8" t="s">
        <v>12</v>
      </c>
    </row>
    <row r="10" spans="2:9">
      <c r="G10" s="3" t="s">
        <v>0</v>
      </c>
      <c r="H10" s="3">
        <v>90</v>
      </c>
    </row>
    <row r="11" spans="2:9">
      <c r="G11" s="3" t="s">
        <v>13</v>
      </c>
      <c r="H11" s="3">
        <v>30</v>
      </c>
    </row>
    <row r="12" spans="2:9">
      <c r="G12" s="3" t="s">
        <v>14</v>
      </c>
      <c r="H12" s="3">
        <v>4</v>
      </c>
    </row>
    <row r="13" spans="2:9">
      <c r="G13" s="3"/>
      <c r="H13" s="3"/>
    </row>
    <row r="14" spans="2:9">
      <c r="G14" s="3" t="s">
        <v>19</v>
      </c>
      <c r="H14" s="3">
        <f>H11*H12/1000</f>
        <v>0.12</v>
      </c>
    </row>
    <row r="15" spans="2:9">
      <c r="G15" s="5" t="s">
        <v>7</v>
      </c>
      <c r="H15" s="3">
        <f>H14/660*1000000/H10</f>
        <v>2.0202020202020203</v>
      </c>
    </row>
    <row r="16" spans="2:9">
      <c r="H16" s="3"/>
      <c r="I16" s="3"/>
    </row>
    <row r="18" spans="2:8">
      <c r="G18" s="2" t="s">
        <v>20</v>
      </c>
    </row>
    <row r="19" spans="2:8">
      <c r="G19" s="4" t="s">
        <v>6</v>
      </c>
    </row>
    <row r="26" spans="2:8">
      <c r="B26" s="8" t="s">
        <v>10</v>
      </c>
    </row>
    <row r="28" spans="2:8">
      <c r="G28" s="9"/>
    </row>
    <row r="29" spans="2:8">
      <c r="G29" s="1" t="s">
        <v>15</v>
      </c>
      <c r="H29" s="2">
        <v>2</v>
      </c>
    </row>
    <row r="30" spans="2:8" ht="33">
      <c r="G30" s="1" t="s">
        <v>28</v>
      </c>
      <c r="H30" s="2">
        <f>(10/5)*2</f>
        <v>4</v>
      </c>
    </row>
    <row r="31" spans="2:8">
      <c r="G31" s="1"/>
    </row>
    <row r="32" spans="2:8">
      <c r="G32" s="8" t="s">
        <v>32</v>
      </c>
    </row>
    <row r="33" spans="2:9">
      <c r="G33" s="1" t="s">
        <v>2</v>
      </c>
      <c r="H33" s="2">
        <v>8</v>
      </c>
    </row>
    <row r="34" spans="2:9">
      <c r="G34" s="1" t="s">
        <v>16</v>
      </c>
      <c r="H34" s="2">
        <v>4</v>
      </c>
    </row>
    <row r="35" spans="2:9">
      <c r="G35" s="1" t="s">
        <v>26</v>
      </c>
      <c r="H35" s="2">
        <v>0.18</v>
      </c>
    </row>
    <row r="36" spans="2:9">
      <c r="G36" s="1" t="s">
        <v>3</v>
      </c>
      <c r="H36" s="2">
        <v>159</v>
      </c>
    </row>
    <row r="37" spans="2:9">
      <c r="G37" s="1" t="s">
        <v>29</v>
      </c>
      <c r="H37" s="2">
        <v>1.7150000000000001</v>
      </c>
      <c r="I37" s="2" t="s">
        <v>21</v>
      </c>
    </row>
    <row r="45" spans="2:9">
      <c r="B45" s="8" t="s">
        <v>11</v>
      </c>
    </row>
    <row r="47" spans="2:9">
      <c r="G47" s="1" t="s">
        <v>15</v>
      </c>
      <c r="H47" s="2">
        <v>2.5</v>
      </c>
    </row>
    <row r="48" spans="2:9" ht="33">
      <c r="G48" s="1" t="s">
        <v>1</v>
      </c>
      <c r="H48" s="2">
        <v>5</v>
      </c>
    </row>
    <row r="49" spans="7:9">
      <c r="G49" s="1"/>
    </row>
    <row r="50" spans="7:9">
      <c r="G50" s="8" t="s">
        <v>33</v>
      </c>
    </row>
    <row r="51" spans="7:9">
      <c r="G51" s="6" t="s">
        <v>8</v>
      </c>
      <c r="H51" s="2">
        <v>15</v>
      </c>
    </row>
    <row r="52" spans="7:9">
      <c r="G52" s="1" t="s">
        <v>17</v>
      </c>
      <c r="H52" s="2">
        <v>7.5</v>
      </c>
    </row>
    <row r="53" spans="7:9">
      <c r="G53" s="1" t="s">
        <v>27</v>
      </c>
      <c r="H53" s="2">
        <v>0.22500000000000001</v>
      </c>
    </row>
    <row r="54" spans="7:9">
      <c r="G54" s="1" t="s">
        <v>4</v>
      </c>
      <c r="H54" s="2">
        <v>159</v>
      </c>
    </row>
    <row r="55" spans="7:9">
      <c r="G55" s="1" t="s">
        <v>30</v>
      </c>
      <c r="H55" s="2">
        <v>2.1440000000000001</v>
      </c>
      <c r="I55" s="2" t="s">
        <v>22</v>
      </c>
    </row>
    <row r="56" spans="7:9">
      <c r="G56" s="1"/>
    </row>
    <row r="57" spans="7:9">
      <c r="G57" s="8" t="s">
        <v>34</v>
      </c>
    </row>
    <row r="58" spans="7:9">
      <c r="G58" s="7" t="s">
        <v>9</v>
      </c>
      <c r="H58" s="2">
        <v>5</v>
      </c>
    </row>
    <row r="59" spans="7:9">
      <c r="G59" s="1" t="s">
        <v>18</v>
      </c>
      <c r="H59" s="2">
        <v>2.5</v>
      </c>
    </row>
    <row r="60" spans="7:9">
      <c r="G60" s="1" t="s">
        <v>35</v>
      </c>
      <c r="H60" s="2">
        <v>0.125</v>
      </c>
    </row>
    <row r="61" spans="7:9">
      <c r="G61" s="1" t="s">
        <v>5</v>
      </c>
      <c r="H61" s="2">
        <v>159</v>
      </c>
    </row>
    <row r="62" spans="7:9">
      <c r="G62" s="1" t="s">
        <v>31</v>
      </c>
      <c r="H62" s="2">
        <v>1.1910000000000001</v>
      </c>
      <c r="I62" s="2" t="s">
        <v>21</v>
      </c>
    </row>
  </sheetData>
  <mergeCells count="1">
    <mergeCell ref="B1:I1"/>
  </mergeCells>
  <phoneticPr fontId="1" type="noConversion"/>
  <hyperlinks>
    <hyperlink ref="G19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C19" sqref="C19"/>
    </sheetView>
  </sheetViews>
  <sheetFormatPr defaultRowHeight="15.75"/>
  <cols>
    <col min="1" max="1" width="51" style="10" customWidth="1"/>
    <col min="2" max="2" width="8.7109375" style="10" customWidth="1"/>
    <col min="3" max="3" width="71.140625" style="19" customWidth="1"/>
    <col min="4" max="10" width="9.140625" style="10"/>
    <col min="11" max="11" width="12.5703125" style="10" customWidth="1"/>
    <col min="12" max="12" width="10" style="10" bestFit="1" customWidth="1"/>
    <col min="13" max="16384" width="9.140625" style="10"/>
  </cols>
  <sheetData>
    <row r="1" spans="1:11" ht="16.5">
      <c r="A1" s="24" t="s">
        <v>45</v>
      </c>
    </row>
    <row r="2" spans="1:11" ht="16.5">
      <c r="B2" s="18"/>
      <c r="C2" s="17"/>
    </row>
    <row r="3" spans="1:11" ht="17.25" thickBot="1">
      <c r="A3" s="20" t="s">
        <v>69</v>
      </c>
      <c r="B3" s="18"/>
      <c r="C3" s="17"/>
      <c r="J3" s="16" t="s">
        <v>61</v>
      </c>
      <c r="K3" s="15" t="s">
        <v>60</v>
      </c>
    </row>
    <row r="4" spans="1:11" ht="20.100000000000001" customHeight="1" thickBot="1">
      <c r="A4" s="14"/>
      <c r="B4" s="13"/>
      <c r="C4" s="12" t="s">
        <v>43</v>
      </c>
      <c r="J4" s="11" t="s">
        <v>59</v>
      </c>
      <c r="K4" s="11">
        <v>50</v>
      </c>
    </row>
    <row r="5" spans="1:11" ht="20.100000000000001" customHeight="1">
      <c r="A5" s="25" t="s">
        <v>44</v>
      </c>
      <c r="B5" s="26">
        <v>2.5</v>
      </c>
      <c r="C5" s="21"/>
      <c r="J5" s="11" t="s">
        <v>58</v>
      </c>
      <c r="K5" s="11">
        <v>45</v>
      </c>
    </row>
    <row r="6" spans="1:11" ht="20.100000000000001" customHeight="1">
      <c r="A6" s="27" t="s">
        <v>42</v>
      </c>
      <c r="B6" s="28">
        <v>2.5</v>
      </c>
      <c r="C6" s="22"/>
      <c r="J6" s="11" t="s">
        <v>57</v>
      </c>
      <c r="K6" s="11">
        <v>40</v>
      </c>
    </row>
    <row r="7" spans="1:11" ht="20.100000000000001" customHeight="1">
      <c r="A7" s="27" t="s">
        <v>56</v>
      </c>
      <c r="B7" s="28" t="s">
        <v>49</v>
      </c>
      <c r="C7" s="22" t="s">
        <v>63</v>
      </c>
      <c r="J7" s="11" t="s">
        <v>55</v>
      </c>
      <c r="K7" s="11">
        <v>35</v>
      </c>
    </row>
    <row r="8" spans="1:11" ht="20.100000000000001" customHeight="1">
      <c r="A8" s="27" t="s">
        <v>54</v>
      </c>
      <c r="B8" s="28">
        <v>3</v>
      </c>
      <c r="C8" s="22" t="s">
        <v>64</v>
      </c>
      <c r="J8" s="11" t="s">
        <v>53</v>
      </c>
      <c r="K8" s="11">
        <v>30</v>
      </c>
    </row>
    <row r="9" spans="1:11" ht="20.100000000000001" customHeight="1">
      <c r="A9" s="29" t="s">
        <v>41</v>
      </c>
      <c r="B9" s="28">
        <v>48</v>
      </c>
      <c r="C9" s="22"/>
      <c r="J9" s="11" t="s">
        <v>52</v>
      </c>
      <c r="K9" s="11">
        <v>50</v>
      </c>
    </row>
    <row r="10" spans="1:11" ht="20.100000000000001" customHeight="1">
      <c r="A10" s="27" t="s">
        <v>46</v>
      </c>
      <c r="B10" s="28">
        <v>207</v>
      </c>
      <c r="C10" s="22" t="s">
        <v>65</v>
      </c>
      <c r="J10" s="11" t="s">
        <v>51</v>
      </c>
      <c r="K10" s="11">
        <v>20</v>
      </c>
    </row>
    <row r="11" spans="1:11" ht="20.100000000000001" customHeight="1">
      <c r="A11" s="27" t="s">
        <v>62</v>
      </c>
      <c r="B11" s="30">
        <f>VLOOKUP(B7,J4:K14,2,FALSE)/5*B5</f>
        <v>5</v>
      </c>
      <c r="C11" s="22" t="s">
        <v>66</v>
      </c>
      <c r="J11" s="11" t="s">
        <v>50</v>
      </c>
      <c r="K11" s="11">
        <v>15</v>
      </c>
    </row>
    <row r="12" spans="1:11" ht="20.100000000000001" customHeight="1">
      <c r="A12" s="27" t="s">
        <v>40</v>
      </c>
      <c r="B12" s="30">
        <f>B8*B11</f>
        <v>15</v>
      </c>
      <c r="C12" s="22"/>
      <c r="J12" s="11" t="s">
        <v>49</v>
      </c>
      <c r="K12" s="11">
        <v>10</v>
      </c>
    </row>
    <row r="13" spans="1:11" ht="20.100000000000001" customHeight="1">
      <c r="A13" s="27" t="s">
        <v>39</v>
      </c>
      <c r="B13" s="30">
        <f>B12/B6</f>
        <v>6</v>
      </c>
      <c r="C13" s="22"/>
      <c r="J13" s="11" t="s">
        <v>48</v>
      </c>
      <c r="K13" s="11">
        <v>5</v>
      </c>
    </row>
    <row r="14" spans="1:11" ht="20.100000000000001" customHeight="1">
      <c r="A14" s="27" t="s">
        <v>38</v>
      </c>
      <c r="B14" s="30">
        <f>B13*B9/1000</f>
        <v>0.28799999999999998</v>
      </c>
      <c r="C14" s="22" t="s">
        <v>67</v>
      </c>
      <c r="J14" s="11" t="s">
        <v>47</v>
      </c>
      <c r="K14" s="11">
        <v>4</v>
      </c>
    </row>
    <row r="15" spans="1:11" ht="20.100000000000001" customHeight="1" thickBot="1">
      <c r="A15" s="31" t="s">
        <v>37</v>
      </c>
      <c r="B15" s="32">
        <f>B14/660*1000000/B10</f>
        <v>2.108036890645586</v>
      </c>
      <c r="C15" s="23" t="s">
        <v>68</v>
      </c>
    </row>
  </sheetData>
  <phoneticPr fontId="16" type="noConversion"/>
  <dataValidations count="1">
    <dataValidation type="list" allowBlank="1" showInputMessage="1" showErrorMessage="1" sqref="B7">
      <formula1>$J$4:$J$14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Guidelines</vt:lpstr>
      <vt:lpstr>Calculator</vt:lpstr>
    </vt:vector>
  </TitlesOfParts>
  <Company>GRC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Joyce</cp:lastModifiedBy>
  <dcterms:created xsi:type="dcterms:W3CDTF">2010-08-24T06:21:48Z</dcterms:created>
  <dcterms:modified xsi:type="dcterms:W3CDTF">2013-02-20T09:13:53Z</dcterms:modified>
</cp:coreProperties>
</file>